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800" windowHeight="11880"/>
  </bookViews>
  <sheets>
    <sheet name="Φύλλο1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H14"/>
  <c r="J13"/>
  <c r="H13"/>
  <c r="H12"/>
  <c r="J12"/>
  <c r="E12"/>
  <c r="C20" l="1"/>
  <c r="F20"/>
  <c r="I20"/>
  <c r="B20"/>
  <c r="B21" s="1"/>
  <c r="C15"/>
  <c r="F15"/>
  <c r="G15"/>
  <c r="B15"/>
  <c r="C8"/>
  <c r="D8"/>
  <c r="E8"/>
  <c r="F8"/>
  <c r="B8"/>
  <c r="G27"/>
  <c r="G28"/>
  <c r="G29"/>
  <c r="G30"/>
  <c r="G31"/>
  <c r="G26"/>
  <c r="F27"/>
  <c r="F28"/>
  <c r="F29"/>
  <c r="F30"/>
  <c r="F31"/>
  <c r="F32"/>
  <c r="F26"/>
  <c r="D33"/>
  <c r="E33"/>
  <c r="B33"/>
  <c r="C21" l="1"/>
  <c r="F21"/>
  <c r="F33"/>
  <c r="C32"/>
  <c r="C27"/>
  <c r="C28"/>
  <c r="C29"/>
  <c r="C30"/>
  <c r="C31"/>
  <c r="C26"/>
  <c r="D19"/>
  <c r="E19" s="1"/>
  <c r="E20" s="1"/>
  <c r="G32" l="1"/>
  <c r="C33"/>
  <c r="D20"/>
  <c r="D6"/>
  <c r="J19" l="1"/>
  <c r="G21"/>
  <c r="D5" l="1"/>
  <c r="D7"/>
  <c r="D12"/>
  <c r="D13"/>
  <c r="D15" s="1"/>
  <c r="D21" s="1"/>
  <c r="D14"/>
  <c r="E6"/>
  <c r="J6" s="1"/>
  <c r="E7"/>
  <c r="I15" l="1"/>
  <c r="I21" s="1"/>
  <c r="E14"/>
  <c r="J7"/>
  <c r="E13"/>
  <c r="E15" l="1"/>
  <c r="E21" s="1"/>
  <c r="E5"/>
  <c r="J5" s="1"/>
</calcChain>
</file>

<file path=xl/sharedStrings.xml><?xml version="1.0" encoding="utf-8"?>
<sst xmlns="http://schemas.openxmlformats.org/spreadsheetml/2006/main" count="60" uniqueCount="33">
  <si>
    <t>2014-0028</t>
  </si>
  <si>
    <t>2015-0082</t>
  </si>
  <si>
    <t>2016-0017</t>
  </si>
  <si>
    <t>2017-0016</t>
  </si>
  <si>
    <t>2018-0016</t>
  </si>
  <si>
    <t>2019-0016</t>
  </si>
  <si>
    <t>ΑΡΙΘΜΟΣ ΣΥΜΒΑΣΗΣ</t>
  </si>
  <si>
    <t>ERASMUS+ 2014-2020</t>
  </si>
  <si>
    <t>2020-0016</t>
  </si>
  <si>
    <t>GRANT SUPPORT</t>
  </si>
  <si>
    <t>MANAGEMENT COSTS</t>
  </si>
  <si>
    <t>ΕΠΙΣΤΡΟΦΗ ΣΤΗΝ Ε.Ε.</t>
  </si>
  <si>
    <r>
      <t>ΣΥΝΟΛΟ ΕΠΙΧΟΡΗΓΗΣΗΣ</t>
    </r>
    <r>
      <rPr>
        <b/>
        <sz val="12"/>
        <color theme="1"/>
        <rFont val="Calibri"/>
        <family val="2"/>
        <charset val="161"/>
        <scheme val="minor"/>
      </rPr>
      <t xml:space="preserve"> </t>
    </r>
    <r>
      <rPr>
        <sz val="12"/>
        <color theme="1"/>
        <rFont val="Calibri"/>
        <family val="2"/>
        <charset val="161"/>
        <scheme val="minor"/>
      </rPr>
      <t>(ΠΡΟ AMMENDMENT)</t>
    </r>
  </si>
  <si>
    <t>ΟΛΟΚΛΗΡΩΜΕΝΕΣ ΣΥΜΒΑΣΕΙΣ</t>
  </si>
  <si>
    <t>ΕΝΕΡΓΕΣ ΣΥΜΒΑΣΕΙΣ</t>
  </si>
  <si>
    <t>ΤΟΚΟΙ</t>
  </si>
  <si>
    <r>
      <t xml:space="preserve">ΣΥΝΟΛΙΚΑ ΔΙΑΘΕΣΙΜΑ </t>
    </r>
    <r>
      <rPr>
        <sz val="12"/>
        <color theme="1"/>
        <rFont val="Calibri"/>
        <family val="2"/>
        <charset val="161"/>
        <scheme val="minor"/>
      </rPr>
      <t>(ΕΠΙΧΟΡΗΓΗΣΗ + ΤΟΚΟΙ)</t>
    </r>
  </si>
  <si>
    <t>ΔΑΠΑΝΗ</t>
  </si>
  <si>
    <t>ΤΕΛΙΚΟ ΥΠΟΛΟΙΠΟ</t>
  </si>
  <si>
    <t>ΕΠΙΧΟΡΗΓΗΣΗ Ε.Ε.</t>
  </si>
  <si>
    <t>ΤΕΛΙΚΗ ΔΑΠΑΝΗ</t>
  </si>
  <si>
    <t>ΑΠΟΡΡΟΦΗΤΙΚΟΤΗΤΑ ΣΕ %</t>
  </si>
  <si>
    <t>ΠΡΟΒΛΕΨΗ ΔΑΠΑΝΩΝ</t>
  </si>
  <si>
    <t>ΣΥΜΒΑΣΗ ΤΡΕΧΟΝΤΟΣ ΕΤΟΥΣ</t>
  </si>
  <si>
    <t>ΣΥΝΟΛΑ</t>
  </si>
  <si>
    <t>ΤΕΛΙΚΟ ΣΥΝΟΛΟ</t>
  </si>
  <si>
    <t xml:space="preserve">ΔΑΠΑΝΗ
</t>
  </si>
  <si>
    <r>
      <t>ΥΠΟΛΟΙΠΟ ΛΟΓΑΡΙΑΣΜΟΥ</t>
    </r>
    <r>
      <rPr>
        <sz val="12"/>
        <color theme="1"/>
        <rFont val="Calibri"/>
        <family val="2"/>
        <charset val="161"/>
        <scheme val="minor"/>
      </rPr>
      <t xml:space="preserve"> </t>
    </r>
  </si>
  <si>
    <t>ΔΕΣΜΕΥΣΗ ΔΑΠΑΝΩΝ</t>
  </si>
  <si>
    <r>
      <t xml:space="preserve">ΤΕΛΙΚΟΙ ΑΠΟΛΟΓΙΣΜΟΙ </t>
    </r>
    <r>
      <rPr>
        <sz val="12"/>
        <color theme="1"/>
        <rFont val="Calibri"/>
        <family val="2"/>
        <charset val="161"/>
        <scheme val="minor"/>
      </rPr>
      <t>(ΑΠΟΡΡΟΦΗΤΙΚΟΤΗΤΑ)</t>
    </r>
  </si>
  <si>
    <t>ΥΠΟΛΟΙΠΟ ΛΟΓΑΡΙΑΣΜΟΥ</t>
  </si>
  <si>
    <t>ΠΟΣΟΣΤΟ ΔΕΣΜΕΥΣΗΣ
%</t>
  </si>
  <si>
    <t>ΠΟΣΟΣΤΟ ΑΠΟΡΡΟΦΗΤΙΚΟΤΗΤΑΣ
%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</si>
</sst>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u/>
      <sz val="12"/>
      <color theme="1"/>
      <name val="Calibri"/>
      <family val="2"/>
      <charset val="161"/>
      <scheme val="minor"/>
    </font>
    <font>
      <u/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1" fillId="0" borderId="1" xfId="0" applyNumberFormat="1" applyFont="1" applyBorder="1"/>
    <xf numFmtId="4" fontId="1" fillId="0" borderId="0" xfId="0" applyNumberFormat="1" applyFont="1" applyFill="1" applyBorder="1"/>
    <xf numFmtId="4" fontId="1" fillId="0" borderId="3" xfId="0" applyNumberFormat="1" applyFont="1" applyBorder="1"/>
    <xf numFmtId="0" fontId="4" fillId="0" borderId="2" xfId="0" applyFont="1" applyBorder="1"/>
    <xf numFmtId="4" fontId="1" fillId="0" borderId="10" xfId="0" applyNumberFormat="1" applyFont="1" applyBorder="1"/>
    <xf numFmtId="4" fontId="0" fillId="0" borderId="1" xfId="0" applyNumberFormat="1" applyFont="1" applyBorder="1"/>
    <xf numFmtId="0" fontId="2" fillId="0" borderId="0" xfId="0" applyFont="1" applyBorder="1" applyAlignment="1">
      <alignment horizontal="center" wrapText="1"/>
    </xf>
    <xf numFmtId="4" fontId="1" fillId="0" borderId="0" xfId="0" applyNumberFormat="1" applyFont="1" applyBorder="1"/>
    <xf numFmtId="0" fontId="0" fillId="0" borderId="0" xfId="0" applyBorder="1"/>
    <xf numFmtId="0" fontId="4" fillId="0" borderId="1" xfId="0" applyFont="1" applyBorder="1"/>
    <xf numFmtId="2" fontId="0" fillId="0" borderId="1" xfId="0" applyNumberFormat="1" applyBorder="1"/>
    <xf numFmtId="0" fontId="4" fillId="0" borderId="1" xfId="0" applyFont="1" applyFill="1" applyBorder="1"/>
    <xf numFmtId="4" fontId="1" fillId="0" borderId="1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4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2" fontId="0" fillId="0" borderId="0" xfId="0" applyNumberFormat="1" applyBorder="1"/>
    <xf numFmtId="0" fontId="4" fillId="0" borderId="18" xfId="0" applyFont="1" applyFill="1" applyBorder="1"/>
    <xf numFmtId="4" fontId="1" fillId="0" borderId="19" xfId="0" applyNumberFormat="1" applyFont="1" applyFill="1" applyBorder="1"/>
    <xf numFmtId="4" fontId="1" fillId="0" borderId="20" xfId="0" applyNumberFormat="1" applyFont="1" applyBorder="1"/>
    <xf numFmtId="4" fontId="1" fillId="0" borderId="20" xfId="0" applyNumberFormat="1" applyFont="1" applyFill="1" applyBorder="1"/>
    <xf numFmtId="0" fontId="4" fillId="0" borderId="9" xfId="0" applyFont="1" applyBorder="1"/>
    <xf numFmtId="4" fontId="0" fillId="0" borderId="9" xfId="0" applyNumberFormat="1" applyFont="1" applyBorder="1"/>
    <xf numFmtId="2" fontId="0" fillId="0" borderId="9" xfId="0" applyNumberFormat="1" applyBorder="1"/>
    <xf numFmtId="4" fontId="11" fillId="0" borderId="9" xfId="0" applyNumberFormat="1" applyFont="1" applyBorder="1"/>
    <xf numFmtId="0" fontId="11" fillId="0" borderId="1" xfId="0" applyFont="1" applyBorder="1" applyAlignment="1">
      <alignment horizontal="right"/>
    </xf>
    <xf numFmtId="4" fontId="11" fillId="0" borderId="1" xfId="0" applyNumberFormat="1" applyFont="1" applyBorder="1"/>
    <xf numFmtId="4" fontId="11" fillId="0" borderId="1" xfId="0" applyNumberFormat="1" applyFont="1" applyFill="1" applyBorder="1" applyAlignment="1">
      <alignment horizontal="center"/>
    </xf>
    <xf numFmtId="0" fontId="9" fillId="5" borderId="1" xfId="0" applyFont="1" applyFill="1" applyBorder="1"/>
    <xf numFmtId="4" fontId="10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right"/>
    </xf>
    <xf numFmtId="4" fontId="9" fillId="5" borderId="1" xfId="0" applyNumberFormat="1" applyFont="1" applyFill="1" applyBorder="1"/>
    <xf numFmtId="4" fontId="9" fillId="0" borderId="1" xfId="0" applyNumberFormat="1" applyFont="1" applyFill="1" applyBorder="1"/>
    <xf numFmtId="4" fontId="1" fillId="0" borderId="1" xfId="0" applyNumberFormat="1" applyFont="1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4" fontId="9" fillId="0" borderId="0" xfId="0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4" fontId="1" fillId="0" borderId="23" xfId="0" applyNumberFormat="1" applyFont="1" applyFill="1" applyBorder="1"/>
    <xf numFmtId="0" fontId="4" fillId="3" borderId="25" xfId="0" applyFont="1" applyFill="1" applyBorder="1" applyAlignment="1">
      <alignment horizontal="center" vertical="center" wrapText="1"/>
    </xf>
    <xf numFmtId="0" fontId="0" fillId="0" borderId="6" xfId="0" applyBorder="1"/>
    <xf numFmtId="14" fontId="3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/>
    </xf>
    <xf numFmtId="4" fontId="12" fillId="0" borderId="21" xfId="0" applyNumberFormat="1" applyFont="1" applyBorder="1" applyAlignment="1">
      <alignment horizontal="center" vertical="center"/>
    </xf>
    <xf numFmtId="4" fontId="12" fillId="0" borderId="24" xfId="0" applyNumberFormat="1" applyFont="1" applyBorder="1" applyAlignment="1">
      <alignment horizontal="center" vertical="center"/>
    </xf>
    <xf numFmtId="4" fontId="12" fillId="0" borderId="19" xfId="0" applyNumberFormat="1" applyFont="1" applyBorder="1" applyAlignment="1">
      <alignment horizontal="center" vertical="center"/>
    </xf>
    <xf numFmtId="4" fontId="12" fillId="0" borderId="22" xfId="0" applyNumberFormat="1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4" fontId="12" fillId="0" borderId="23" xfId="0" applyNumberFormat="1" applyFont="1" applyBorder="1" applyAlignment="1">
      <alignment horizontal="center" vertical="center"/>
    </xf>
    <xf numFmtId="4" fontId="12" fillId="0" borderId="8" xfId="0" applyNumberFormat="1" applyFont="1" applyBorder="1" applyAlignment="1">
      <alignment horizontal="center" vertical="center"/>
    </xf>
    <xf numFmtId="4" fontId="12" fillId="0" borderId="15" xfId="0" applyNumberFormat="1" applyFont="1" applyBorder="1" applyAlignment="1">
      <alignment horizontal="center" vertical="center"/>
    </xf>
    <xf numFmtId="4" fontId="12" fillId="0" borderId="12" xfId="0" applyNumberFormat="1" applyFont="1" applyBorder="1" applyAlignment="1">
      <alignment horizontal="center" vertical="center"/>
    </xf>
    <xf numFmtId="0" fontId="3" fillId="5" borderId="16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9" fontId="2" fillId="4" borderId="13" xfId="1" applyFont="1" applyFill="1" applyBorder="1" applyAlignment="1">
      <alignment horizontal="center" vertical="center" wrapText="1"/>
    </xf>
    <xf numFmtId="9" fontId="0" fillId="4" borderId="9" xfId="1" applyFont="1" applyFill="1" applyBorder="1" applyAlignment="1">
      <alignment horizontal="center" vertical="center" wrapText="1"/>
    </xf>
    <xf numFmtId="9" fontId="0" fillId="4" borderId="14" xfId="1" applyFont="1" applyFill="1" applyBorder="1" applyAlignment="1">
      <alignment horizontal="center" vertical="center" wrapText="1"/>
    </xf>
  </cellXfs>
  <cellStyles count="2">
    <cellStyle name="Κανονικό" xfId="0" builtinId="0"/>
    <cellStyle name="Ποσοστό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"/>
  <sheetViews>
    <sheetView tabSelected="1" topLeftCell="A13" zoomScaleNormal="100" workbookViewId="0">
      <selection activeCell="M11" sqref="M11"/>
    </sheetView>
  </sheetViews>
  <sheetFormatPr defaultRowHeight="15"/>
  <cols>
    <col min="1" max="1" width="15.7109375" bestFit="1" customWidth="1"/>
    <col min="2" max="4" width="20.7109375" customWidth="1"/>
    <col min="5" max="6" width="19.5703125" customWidth="1"/>
    <col min="7" max="7" width="18.28515625" customWidth="1"/>
    <col min="8" max="8" width="12.5703125" customWidth="1"/>
    <col min="9" max="9" width="17.28515625" customWidth="1"/>
    <col min="10" max="10" width="15" customWidth="1"/>
    <col min="11" max="11" width="18" customWidth="1"/>
    <col min="12" max="12" width="18.42578125" customWidth="1"/>
    <col min="13" max="13" width="11.5703125" customWidth="1"/>
    <col min="15" max="15" width="11.28515625" customWidth="1"/>
  </cols>
  <sheetData>
    <row r="1" spans="1:18" ht="35.25" customHeight="1">
      <c r="A1" s="65" t="s">
        <v>7</v>
      </c>
      <c r="B1" s="66"/>
      <c r="C1" s="66"/>
      <c r="D1" s="66"/>
      <c r="E1" s="66"/>
      <c r="F1" s="66"/>
      <c r="G1" s="66"/>
      <c r="H1" s="66"/>
      <c r="I1" s="66"/>
      <c r="J1" s="67"/>
    </row>
    <row r="2" spans="1:18" ht="21.75" thickBot="1">
      <c r="A2" s="59" t="s">
        <v>9</v>
      </c>
      <c r="B2" s="60"/>
      <c r="C2" s="60"/>
      <c r="D2" s="60"/>
      <c r="E2" s="60"/>
      <c r="F2" s="60"/>
      <c r="G2" s="60"/>
      <c r="H2" s="60"/>
      <c r="I2" s="60"/>
      <c r="J2" s="61"/>
    </row>
    <row r="3" spans="1:18" ht="31.5" customHeight="1">
      <c r="A3" s="68" t="s">
        <v>13</v>
      </c>
      <c r="B3" s="69"/>
      <c r="C3" s="69"/>
      <c r="D3" s="69"/>
      <c r="E3" s="69"/>
      <c r="F3" s="69"/>
      <c r="G3" s="69"/>
      <c r="H3" s="69"/>
      <c r="I3" s="69"/>
      <c r="J3" s="70"/>
      <c r="N3" s="10"/>
      <c r="O3" s="10"/>
      <c r="P3" s="10"/>
      <c r="Q3" s="10"/>
      <c r="R3" s="10"/>
    </row>
    <row r="4" spans="1:18" ht="69">
      <c r="A4" s="15" t="s">
        <v>6</v>
      </c>
      <c r="B4" s="16" t="s">
        <v>19</v>
      </c>
      <c r="C4" s="16" t="s">
        <v>15</v>
      </c>
      <c r="D4" s="16" t="s">
        <v>16</v>
      </c>
      <c r="E4" s="16" t="s">
        <v>20</v>
      </c>
      <c r="F4" s="17" t="s">
        <v>27</v>
      </c>
      <c r="G4" s="16"/>
      <c r="H4" s="41"/>
      <c r="I4" s="18"/>
      <c r="J4" s="19" t="s">
        <v>21</v>
      </c>
      <c r="N4" s="10"/>
      <c r="O4" s="8"/>
      <c r="P4" s="10"/>
      <c r="Q4" s="10"/>
      <c r="R4" s="10"/>
    </row>
    <row r="5" spans="1:18" ht="27" customHeight="1">
      <c r="A5" s="11" t="s">
        <v>0</v>
      </c>
      <c r="B5" s="2">
        <v>30691211</v>
      </c>
      <c r="C5" s="2"/>
      <c r="D5" s="2">
        <f>+B5+C5</f>
        <v>30691211</v>
      </c>
      <c r="E5" s="2">
        <f>B5-F5</f>
        <v>30685184.640000001</v>
      </c>
      <c r="F5" s="2">
        <v>6026.36</v>
      </c>
      <c r="G5" s="50" t="s">
        <v>11</v>
      </c>
      <c r="H5" s="51"/>
      <c r="I5" s="52"/>
      <c r="J5" s="12">
        <f>100*E5/D5</f>
        <v>99.980364541496911</v>
      </c>
      <c r="N5" s="10"/>
      <c r="O5" s="9"/>
      <c r="P5" s="10"/>
      <c r="Q5" s="10"/>
      <c r="R5" s="10"/>
    </row>
    <row r="6" spans="1:18" ht="27.75" customHeight="1">
      <c r="A6" s="11" t="s">
        <v>1</v>
      </c>
      <c r="B6" s="2">
        <v>33564809.969999999</v>
      </c>
      <c r="C6" s="2">
        <v>85409</v>
      </c>
      <c r="D6" s="2">
        <f>+B6+C6</f>
        <v>33650218.969999999</v>
      </c>
      <c r="E6" s="2">
        <f>D6-F6</f>
        <v>31716138.969999999</v>
      </c>
      <c r="F6" s="2">
        <v>1934080</v>
      </c>
      <c r="G6" s="53"/>
      <c r="H6" s="54"/>
      <c r="I6" s="55"/>
      <c r="J6" s="12">
        <f>100*E6/D6</f>
        <v>94.252399956968247</v>
      </c>
      <c r="N6" s="10"/>
      <c r="O6" s="9"/>
      <c r="P6" s="10"/>
      <c r="Q6" s="10"/>
      <c r="R6" s="10"/>
    </row>
    <row r="7" spans="1:18" ht="24" customHeight="1">
      <c r="A7" s="11" t="s">
        <v>2</v>
      </c>
      <c r="B7" s="2">
        <v>36001939</v>
      </c>
      <c r="C7" s="2">
        <v>224564.24</v>
      </c>
      <c r="D7" s="2">
        <f t="shared" ref="D7" si="0">+B7+C7</f>
        <v>36226503.240000002</v>
      </c>
      <c r="E7" s="2">
        <f>B7-F7</f>
        <v>34003433.049999997</v>
      </c>
      <c r="F7" s="2">
        <v>1998505.95</v>
      </c>
      <c r="G7" s="56"/>
      <c r="H7" s="57"/>
      <c r="I7" s="58"/>
      <c r="J7" s="12">
        <f>100*E7/D7</f>
        <v>93.863414927816237</v>
      </c>
      <c r="N7" s="10"/>
      <c r="O7" s="9"/>
      <c r="P7" s="10"/>
      <c r="Q7" s="10"/>
      <c r="R7" s="10"/>
    </row>
    <row r="8" spans="1:18" ht="24" customHeight="1">
      <c r="A8" s="32" t="s">
        <v>24</v>
      </c>
      <c r="B8" s="33">
        <f>SUM(B5:B7)</f>
        <v>100257959.97</v>
      </c>
      <c r="C8" s="33">
        <f t="shared" ref="C8:F8" si="1">SUM(C5:C7)</f>
        <v>309973.24</v>
      </c>
      <c r="D8" s="33">
        <f t="shared" si="1"/>
        <v>100567933.21000001</v>
      </c>
      <c r="E8" s="33">
        <f t="shared" si="1"/>
        <v>96404756.659999996</v>
      </c>
      <c r="F8" s="33">
        <f t="shared" si="1"/>
        <v>3938612.31</v>
      </c>
      <c r="G8" s="7"/>
      <c r="H8" s="7"/>
      <c r="I8" s="7"/>
      <c r="J8" s="12"/>
      <c r="N8" s="10"/>
      <c r="O8" s="9"/>
      <c r="P8" s="10"/>
      <c r="Q8" s="10"/>
      <c r="R8" s="10"/>
    </row>
    <row r="9" spans="1:18" ht="24" customHeight="1">
      <c r="A9" s="28"/>
      <c r="B9" s="31"/>
      <c r="C9" s="31"/>
      <c r="D9" s="31"/>
      <c r="E9" s="31"/>
      <c r="F9" s="31"/>
      <c r="G9" s="29"/>
      <c r="H9" s="29"/>
      <c r="I9" s="29"/>
      <c r="J9" s="30"/>
      <c r="N9" s="10"/>
      <c r="O9" s="9"/>
      <c r="P9" s="10"/>
      <c r="Q9" s="10"/>
      <c r="R9" s="10"/>
    </row>
    <row r="10" spans="1:18" ht="24" customHeight="1">
      <c r="A10" s="62" t="s">
        <v>14</v>
      </c>
      <c r="B10" s="63"/>
      <c r="C10" s="63"/>
      <c r="D10" s="63"/>
      <c r="E10" s="63"/>
      <c r="F10" s="63"/>
      <c r="G10" s="63"/>
      <c r="H10" s="63"/>
      <c r="I10" s="63"/>
      <c r="J10" s="64"/>
      <c r="N10" s="10"/>
      <c r="O10" s="10"/>
      <c r="P10" s="10"/>
      <c r="Q10" s="10"/>
      <c r="R10" s="10"/>
    </row>
    <row r="11" spans="1:18" ht="69">
      <c r="A11" s="20" t="s">
        <v>6</v>
      </c>
      <c r="B11" s="16" t="s">
        <v>19</v>
      </c>
      <c r="C11" s="20" t="s">
        <v>15</v>
      </c>
      <c r="D11" s="20" t="s">
        <v>16</v>
      </c>
      <c r="E11" s="20" t="s">
        <v>26</v>
      </c>
      <c r="F11" s="20" t="s">
        <v>27</v>
      </c>
      <c r="G11" s="20" t="s">
        <v>28</v>
      </c>
      <c r="H11" s="19" t="s">
        <v>31</v>
      </c>
      <c r="I11" s="43" t="s">
        <v>29</v>
      </c>
      <c r="J11" s="45" t="s">
        <v>32</v>
      </c>
      <c r="N11" s="10"/>
      <c r="O11" s="10"/>
      <c r="P11" s="10"/>
      <c r="Q11" s="10"/>
      <c r="R11" s="10"/>
    </row>
    <row r="12" spans="1:18" ht="25.5" customHeight="1">
      <c r="A12" s="11" t="s">
        <v>3</v>
      </c>
      <c r="B12" s="2">
        <v>41974226.5</v>
      </c>
      <c r="C12" s="2">
        <v>362091.19</v>
      </c>
      <c r="D12" s="2">
        <f>+B12+C12</f>
        <v>42336317.689999998</v>
      </c>
      <c r="E12" s="2">
        <f>D12-F12</f>
        <v>38228501.899999999</v>
      </c>
      <c r="F12" s="2">
        <v>4107815.79</v>
      </c>
      <c r="G12" s="2">
        <v>41698873.649999999</v>
      </c>
      <c r="H12" s="12">
        <f>100*G12/D12</f>
        <v>98.494332821603507</v>
      </c>
      <c r="I12" s="2">
        <v>34342768.289999999</v>
      </c>
      <c r="J12" s="12">
        <f>100*I12/B12</f>
        <v>81.818704366118581</v>
      </c>
      <c r="K12" s="44"/>
      <c r="N12" s="10"/>
      <c r="O12" s="10"/>
      <c r="P12" s="9"/>
      <c r="Q12" s="10"/>
      <c r="R12" s="10"/>
    </row>
    <row r="13" spans="1:18" ht="27" customHeight="1">
      <c r="A13" s="11" t="s">
        <v>4</v>
      </c>
      <c r="B13" s="2">
        <v>50841454</v>
      </c>
      <c r="C13" s="2">
        <v>498957.45</v>
      </c>
      <c r="D13" s="2">
        <f t="shared" ref="D13:D19" si="2">+B13+C13</f>
        <v>51340411.450000003</v>
      </c>
      <c r="E13" s="2">
        <f>D13-F13</f>
        <v>44110380.590000004</v>
      </c>
      <c r="F13" s="2">
        <v>7230030.8600000003</v>
      </c>
      <c r="G13" s="2">
        <v>50482267.200000003</v>
      </c>
      <c r="H13" s="12">
        <f>100*G13/B13</f>
        <v>99.293515877811046</v>
      </c>
      <c r="I13" s="2">
        <v>17088428.77</v>
      </c>
      <c r="J13" s="12">
        <f>100*I13/B13</f>
        <v>33.611211768255096</v>
      </c>
      <c r="K13" s="44"/>
      <c r="N13" s="10"/>
      <c r="O13" s="10"/>
      <c r="P13" s="9"/>
      <c r="Q13" s="10"/>
      <c r="R13" s="10"/>
    </row>
    <row r="14" spans="1:18" ht="27.75" customHeight="1">
      <c r="A14" s="11" t="s">
        <v>5</v>
      </c>
      <c r="B14" s="2">
        <v>61877494</v>
      </c>
      <c r="C14" s="2">
        <v>557847.26</v>
      </c>
      <c r="D14" s="2">
        <f t="shared" si="2"/>
        <v>62435341.259999998</v>
      </c>
      <c r="E14" s="2">
        <f>D14-F14</f>
        <v>46877034.089999996</v>
      </c>
      <c r="F14" s="2">
        <v>15558307.17</v>
      </c>
      <c r="G14" s="2">
        <v>61812317.340000004</v>
      </c>
      <c r="H14" s="12">
        <f>100*G14/B14</f>
        <v>99.894668229453501</v>
      </c>
      <c r="I14" s="2">
        <v>117049.1</v>
      </c>
      <c r="J14" s="12">
        <f>100*I14/B14</f>
        <v>0.18916263803443623</v>
      </c>
      <c r="N14" s="10"/>
      <c r="O14" s="10"/>
      <c r="P14" s="9"/>
      <c r="Q14" s="10"/>
      <c r="R14" s="10"/>
    </row>
    <row r="15" spans="1:18" ht="27.75" customHeight="1">
      <c r="A15" s="32" t="s">
        <v>24</v>
      </c>
      <c r="B15" s="33">
        <f>SUM(B12:B14)</f>
        <v>154693174.5</v>
      </c>
      <c r="C15" s="33">
        <f t="shared" ref="C15:I15" si="3">SUM(C12:C14)</f>
        <v>1418895.9</v>
      </c>
      <c r="D15" s="33">
        <f t="shared" si="3"/>
        <v>156112070.40000001</v>
      </c>
      <c r="E15" s="33">
        <f t="shared" si="3"/>
        <v>129215916.58000001</v>
      </c>
      <c r="F15" s="33">
        <f t="shared" si="3"/>
        <v>26896153.82</v>
      </c>
      <c r="G15" s="33">
        <f t="shared" si="3"/>
        <v>153993458.19</v>
      </c>
      <c r="H15" s="12"/>
      <c r="I15" s="33">
        <f t="shared" si="3"/>
        <v>51548246.160000004</v>
      </c>
      <c r="J15" s="46"/>
      <c r="N15" s="10"/>
      <c r="O15" s="10"/>
      <c r="P15" s="9"/>
      <c r="Q15" s="10"/>
      <c r="R15" s="10"/>
    </row>
    <row r="16" spans="1:18" ht="27.75" customHeight="1">
      <c r="A16" s="28"/>
      <c r="B16" s="31"/>
      <c r="C16" s="31"/>
      <c r="D16" s="31"/>
      <c r="E16" s="31"/>
      <c r="F16" s="31"/>
      <c r="G16" s="31"/>
      <c r="H16" s="31"/>
      <c r="I16" s="31"/>
      <c r="J16" s="30"/>
      <c r="N16" s="10"/>
      <c r="O16" s="10"/>
      <c r="P16" s="9"/>
      <c r="Q16" s="10"/>
      <c r="R16" s="10"/>
    </row>
    <row r="17" spans="1:18" ht="27.75" customHeight="1">
      <c r="A17" s="62" t="s">
        <v>23</v>
      </c>
      <c r="B17" s="63"/>
      <c r="C17" s="63"/>
      <c r="D17" s="63"/>
      <c r="E17" s="63"/>
      <c r="F17" s="63"/>
      <c r="G17" s="63"/>
      <c r="H17" s="63"/>
      <c r="I17" s="63"/>
      <c r="J17" s="64"/>
      <c r="N17" s="10"/>
      <c r="O17" s="10"/>
      <c r="P17" s="9"/>
      <c r="Q17" s="10"/>
      <c r="R17" s="10"/>
    </row>
    <row r="18" spans="1:18" ht="76.5" customHeight="1">
      <c r="A18" s="20" t="s">
        <v>6</v>
      </c>
      <c r="B18" s="20" t="s">
        <v>12</v>
      </c>
      <c r="C18" s="20" t="s">
        <v>15</v>
      </c>
      <c r="D18" s="20" t="s">
        <v>16</v>
      </c>
      <c r="E18" s="20" t="s">
        <v>26</v>
      </c>
      <c r="F18" s="20" t="s">
        <v>30</v>
      </c>
      <c r="G18" s="20" t="s">
        <v>28</v>
      </c>
      <c r="H18" s="19" t="s">
        <v>31</v>
      </c>
      <c r="I18" s="43" t="s">
        <v>29</v>
      </c>
      <c r="J18" s="45" t="s">
        <v>32</v>
      </c>
      <c r="N18" s="10"/>
      <c r="O18" s="10"/>
      <c r="P18" s="10"/>
      <c r="Q18" s="10"/>
      <c r="R18" s="10"/>
    </row>
    <row r="19" spans="1:18" ht="15.75">
      <c r="A19" s="13" t="s">
        <v>8</v>
      </c>
      <c r="B19" s="14">
        <v>53619898</v>
      </c>
      <c r="C19" s="14">
        <v>467627.07999999996</v>
      </c>
      <c r="D19" s="40">
        <f t="shared" si="2"/>
        <v>54087525.079999998</v>
      </c>
      <c r="E19" s="40">
        <f>D19-F19</f>
        <v>31574918.879999999</v>
      </c>
      <c r="F19" s="14">
        <v>22512606.199999999</v>
      </c>
      <c r="G19" s="14"/>
      <c r="H19" s="14"/>
      <c r="I19" s="40">
        <v>0</v>
      </c>
      <c r="J19" s="12">
        <f>100*G19/D19</f>
        <v>0</v>
      </c>
    </row>
    <row r="20" spans="1:18" ht="15.75">
      <c r="A20" s="32" t="s">
        <v>24</v>
      </c>
      <c r="B20" s="34">
        <f>+B19</f>
        <v>53619898</v>
      </c>
      <c r="C20" s="34">
        <f t="shared" ref="C20:I20" si="4">+C19</f>
        <v>467627.07999999996</v>
      </c>
      <c r="D20" s="34">
        <f t="shared" si="4"/>
        <v>54087525.079999998</v>
      </c>
      <c r="E20" s="34">
        <f t="shared" si="4"/>
        <v>31574918.879999999</v>
      </c>
      <c r="F20" s="34">
        <f t="shared" si="4"/>
        <v>22512606.199999999</v>
      </c>
      <c r="G20" s="34"/>
      <c r="H20" s="34"/>
      <c r="I20" s="34">
        <f t="shared" si="4"/>
        <v>0</v>
      </c>
      <c r="J20" s="23"/>
    </row>
    <row r="21" spans="1:18" ht="15.75">
      <c r="A21" s="35" t="s">
        <v>25</v>
      </c>
      <c r="B21" s="36">
        <f>+B20+B15+B8</f>
        <v>308571032.47000003</v>
      </c>
      <c r="C21" s="36">
        <f t="shared" ref="C21:I21" si="5">+C20+C15+C8</f>
        <v>2196496.2199999997</v>
      </c>
      <c r="D21" s="36">
        <f t="shared" si="5"/>
        <v>310767528.69000006</v>
      </c>
      <c r="E21" s="36">
        <f t="shared" si="5"/>
        <v>257195592.12</v>
      </c>
      <c r="F21" s="36">
        <f t="shared" si="5"/>
        <v>53347372.329999998</v>
      </c>
      <c r="G21" s="36">
        <f t="shared" si="5"/>
        <v>153993458.19</v>
      </c>
      <c r="H21" s="36"/>
      <c r="I21" s="36">
        <f t="shared" si="5"/>
        <v>51548246.160000004</v>
      </c>
    </row>
    <row r="22" spans="1:18" ht="15.75">
      <c r="B22" s="3"/>
      <c r="C22" s="3"/>
      <c r="D22" s="3"/>
      <c r="E22" s="3"/>
      <c r="F22" s="3"/>
      <c r="G22" s="3"/>
      <c r="H22" s="3"/>
    </row>
    <row r="23" spans="1:18">
      <c r="E23" s="1"/>
      <c r="F23" s="1"/>
      <c r="G23" s="1"/>
      <c r="H23" s="1"/>
    </row>
    <row r="24" spans="1:18" ht="21">
      <c r="A24" s="49" t="s">
        <v>10</v>
      </c>
      <c r="B24" s="49"/>
      <c r="C24" s="49"/>
      <c r="D24" s="49"/>
      <c r="E24" s="49"/>
      <c r="F24" s="49"/>
      <c r="G24" s="49"/>
      <c r="H24" s="47"/>
    </row>
    <row r="25" spans="1:18" ht="37.5">
      <c r="A25" s="21" t="s">
        <v>6</v>
      </c>
      <c r="B25" s="17" t="s">
        <v>19</v>
      </c>
      <c r="C25" s="17" t="s">
        <v>17</v>
      </c>
      <c r="D25" s="22" t="s">
        <v>30</v>
      </c>
      <c r="E25" s="17" t="s">
        <v>22</v>
      </c>
      <c r="F25" s="17" t="s">
        <v>18</v>
      </c>
      <c r="G25" s="19" t="s">
        <v>21</v>
      </c>
      <c r="H25" s="48"/>
    </row>
    <row r="26" spans="1:18" ht="15.75">
      <c r="A26" s="5" t="s">
        <v>0</v>
      </c>
      <c r="B26" s="6">
        <v>1658412</v>
      </c>
      <c r="C26" s="4">
        <f t="shared" ref="C26:C32" si="6">B26-D26</f>
        <v>1408333.5</v>
      </c>
      <c r="D26" s="4">
        <v>250078.5</v>
      </c>
      <c r="E26" s="4">
        <v>0</v>
      </c>
      <c r="F26" s="4">
        <f>+D26-E26</f>
        <v>250078.5</v>
      </c>
      <c r="G26" s="4">
        <f>100*C26/B26</f>
        <v>84.920604771311346</v>
      </c>
      <c r="H26" s="9"/>
    </row>
    <row r="27" spans="1:18" ht="15.75">
      <c r="A27" s="5" t="s">
        <v>1</v>
      </c>
      <c r="B27" s="6">
        <v>1755822.46</v>
      </c>
      <c r="C27" s="4">
        <f t="shared" si="6"/>
        <v>966294.52999999991</v>
      </c>
      <c r="D27" s="4">
        <v>789527.93</v>
      </c>
      <c r="E27" s="4">
        <v>0</v>
      </c>
      <c r="F27" s="4">
        <f t="shared" ref="F27:F32" si="7">+D27-E27</f>
        <v>789527.93</v>
      </c>
      <c r="G27" s="4">
        <f t="shared" ref="G27:G31" si="8">100*C27/B27</f>
        <v>55.033726473689136</v>
      </c>
      <c r="H27" s="9"/>
    </row>
    <row r="28" spans="1:18" ht="15.75">
      <c r="A28" s="5" t="s">
        <v>2</v>
      </c>
      <c r="B28" s="6">
        <v>1528026</v>
      </c>
      <c r="C28" s="4">
        <f t="shared" si="6"/>
        <v>1337611.25</v>
      </c>
      <c r="D28" s="4">
        <v>190414.75</v>
      </c>
      <c r="E28" s="4">
        <v>0</v>
      </c>
      <c r="F28" s="4">
        <f t="shared" si="7"/>
        <v>190414.75</v>
      </c>
      <c r="G28" s="4">
        <f t="shared" si="8"/>
        <v>87.538513742567204</v>
      </c>
      <c r="H28" s="9"/>
    </row>
    <row r="29" spans="1:18" ht="15.75">
      <c r="A29" s="5" t="s">
        <v>3</v>
      </c>
      <c r="B29" s="6">
        <v>1798080</v>
      </c>
      <c r="C29" s="4">
        <f t="shared" si="6"/>
        <v>1520913.54</v>
      </c>
      <c r="D29" s="4">
        <v>277166.46000000002</v>
      </c>
      <c r="E29" s="4">
        <v>0</v>
      </c>
      <c r="F29" s="4">
        <f t="shared" si="7"/>
        <v>277166.46000000002</v>
      </c>
      <c r="G29" s="4">
        <f t="shared" si="8"/>
        <v>84.585421115856917</v>
      </c>
      <c r="H29" s="9"/>
    </row>
    <row r="30" spans="1:18" ht="15.75">
      <c r="A30" s="5" t="s">
        <v>4</v>
      </c>
      <c r="B30" s="6">
        <v>1840415</v>
      </c>
      <c r="C30" s="4">
        <f t="shared" si="6"/>
        <v>1750825.87</v>
      </c>
      <c r="D30" s="4">
        <v>89589.13</v>
      </c>
      <c r="E30" s="4">
        <v>0</v>
      </c>
      <c r="F30" s="4">
        <f t="shared" si="7"/>
        <v>89589.13</v>
      </c>
      <c r="G30" s="4">
        <f t="shared" si="8"/>
        <v>95.13212346128455</v>
      </c>
      <c r="H30" s="9"/>
    </row>
    <row r="31" spans="1:18" ht="15.75">
      <c r="A31" s="5" t="s">
        <v>5</v>
      </c>
      <c r="B31" s="6">
        <v>2184134</v>
      </c>
      <c r="C31" s="4">
        <f t="shared" si="6"/>
        <v>1981594.22</v>
      </c>
      <c r="D31" s="4">
        <v>202539.78</v>
      </c>
      <c r="E31" s="4">
        <v>0</v>
      </c>
      <c r="F31" s="4">
        <f t="shared" si="7"/>
        <v>202539.78</v>
      </c>
      <c r="G31" s="4">
        <f t="shared" si="8"/>
        <v>90.726769511394451</v>
      </c>
      <c r="H31" s="9"/>
    </row>
    <row r="32" spans="1:18" ht="15.75">
      <c r="A32" s="24" t="s">
        <v>8</v>
      </c>
      <c r="B32" s="25">
        <v>2372866</v>
      </c>
      <c r="C32" s="26">
        <f t="shared" si="6"/>
        <v>934949.79</v>
      </c>
      <c r="D32" s="27">
        <v>1437916.21</v>
      </c>
      <c r="E32" s="26">
        <v>1200000</v>
      </c>
      <c r="F32" s="4">
        <f t="shared" si="7"/>
        <v>237916.20999999996</v>
      </c>
      <c r="G32" s="4">
        <f>100*(C32+E32)/B32</f>
        <v>89.973466264003108</v>
      </c>
      <c r="H32" s="9"/>
    </row>
    <row r="33" spans="1:11" ht="15.75">
      <c r="A33" s="37" t="s">
        <v>24</v>
      </c>
      <c r="B33" s="38">
        <f>SUM(B26:B32)</f>
        <v>13137755.460000001</v>
      </c>
      <c r="C33" s="38">
        <f t="shared" ref="C33:F33" si="9">SUM(C26:C32)</f>
        <v>9900522.6999999993</v>
      </c>
      <c r="D33" s="38">
        <f t="shared" si="9"/>
        <v>3237232.76</v>
      </c>
      <c r="E33" s="38">
        <f t="shared" si="9"/>
        <v>1200000</v>
      </c>
      <c r="F33" s="38">
        <f t="shared" si="9"/>
        <v>2037232.76</v>
      </c>
      <c r="G33" s="39"/>
      <c r="H33" s="42"/>
    </row>
    <row r="34" spans="1:11">
      <c r="K34" s="1"/>
    </row>
  </sheetData>
  <mergeCells count="7">
    <mergeCell ref="A24:G24"/>
    <mergeCell ref="G5:I7"/>
    <mergeCell ref="A2:J2"/>
    <mergeCell ref="A10:J10"/>
    <mergeCell ref="A1:J1"/>
    <mergeCell ref="A17:J17"/>
    <mergeCell ref="A3:J3"/>
  </mergeCells>
  <pageMargins left="0" right="0" top="0.15748031496062992" bottom="0.15748031496062992" header="0.31496062992125984" footer="0.31496062992125984"/>
  <pageSetup paperSize="8" scale="9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ebasio</dc:creator>
  <cp:lastModifiedBy>KYTINOU ALEXANDRA</cp:lastModifiedBy>
  <cp:lastPrinted>2020-07-20T10:05:08Z</cp:lastPrinted>
  <dcterms:created xsi:type="dcterms:W3CDTF">2020-07-16T10:32:46Z</dcterms:created>
  <dcterms:modified xsi:type="dcterms:W3CDTF">2020-09-03T12:51:42Z</dcterms:modified>
</cp:coreProperties>
</file>